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ste\Desktop\Budgets\"/>
    </mc:Choice>
  </mc:AlternateContent>
  <xr:revisionPtr revIDLastSave="0" documentId="13_ncr:1_{1BA6C70A-9C1A-493C-BA84-BE2516E4B60B}" xr6:coauthVersionLast="45" xr6:coauthVersionMax="45" xr10:uidLastSave="{00000000-0000-0000-0000-000000000000}"/>
  <bookViews>
    <workbookView xWindow="-108" yWindow="-108" windowWidth="23256" windowHeight="12576" xr2:uid="{DDC75563-8306-4216-BA12-B554A0FACABF}"/>
  </bookViews>
  <sheets>
    <sheet name="Budget" sheetId="1" r:id="rId1"/>
    <sheet name="Pie Charts" sheetId="3" r:id="rId2"/>
    <sheet name="Tax Schedul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" l="1"/>
  <c r="O3" i="1" l="1"/>
  <c r="A4" i="1"/>
  <c r="B3" i="1" s="1"/>
  <c r="C10" i="1" s="1"/>
  <c r="D10" i="1" s="1"/>
  <c r="B21" i="1"/>
  <c r="C20" i="1" l="1"/>
  <c r="D20" i="1" s="1"/>
  <c r="E20" i="1" s="1"/>
  <c r="C19" i="1"/>
  <c r="C17" i="1"/>
  <c r="D17" i="1" s="1"/>
  <c r="E17" i="1" s="1"/>
  <c r="C15" i="1"/>
  <c r="C18" i="1"/>
  <c r="D18" i="1" s="1"/>
  <c r="E18" i="1" s="1"/>
  <c r="C16" i="1"/>
  <c r="D16" i="1" s="1"/>
  <c r="E16" i="1" s="1"/>
  <c r="D3" i="1"/>
  <c r="C11" i="1"/>
  <c r="D11" i="1" s="1"/>
  <c r="C8" i="1"/>
  <c r="D8" i="1" s="1"/>
  <c r="C7" i="1"/>
  <c r="C9" i="1"/>
  <c r="D9" i="1" s="1"/>
  <c r="C3" i="1"/>
  <c r="B11" i="1"/>
  <c r="B12" i="1" s="1"/>
  <c r="E3" i="1" s="1"/>
  <c r="D19" i="1" l="1"/>
  <c r="E19" i="1" s="1"/>
  <c r="C21" i="1"/>
  <c r="D15" i="1"/>
  <c r="E15" i="1" s="1"/>
  <c r="D7" i="1"/>
  <c r="D12" i="1" s="1"/>
  <c r="E12" i="1" s="1"/>
  <c r="C12" i="1"/>
  <c r="D21" i="1" l="1"/>
  <c r="E21" i="1" s="1"/>
</calcChain>
</file>

<file path=xl/sharedStrings.xml><?xml version="1.0" encoding="utf-8"?>
<sst xmlns="http://schemas.openxmlformats.org/spreadsheetml/2006/main" count="36" uniqueCount="33">
  <si>
    <t>Personal Budget</t>
  </si>
  <si>
    <t>Per Week</t>
  </si>
  <si>
    <t xml:space="preserve">Per Month </t>
  </si>
  <si>
    <t>Income Break Down</t>
  </si>
  <si>
    <t>Necessities</t>
  </si>
  <si>
    <t>Insurance</t>
  </si>
  <si>
    <t>Taxes</t>
  </si>
  <si>
    <t>Yearly</t>
  </si>
  <si>
    <t>Monthly</t>
  </si>
  <si>
    <t>% of Income</t>
  </si>
  <si>
    <t xml:space="preserve">Housing Payments </t>
  </si>
  <si>
    <t xml:space="preserve">Utilities </t>
  </si>
  <si>
    <t>Income- Per Year (Before Tax)</t>
  </si>
  <si>
    <t>Income Per Year (After Tax)</t>
  </si>
  <si>
    <t>Taxable income bracket</t>
  </si>
  <si>
    <t>Tax owed</t>
  </si>
  <si>
    <t>Cumulative</t>
  </si>
  <si>
    <t>From</t>
  </si>
  <si>
    <t>Total</t>
  </si>
  <si>
    <t>Investments</t>
  </si>
  <si>
    <t xml:space="preserve">Yearly </t>
  </si>
  <si>
    <t>Roth IRA</t>
  </si>
  <si>
    <t>Crypto Currency</t>
  </si>
  <si>
    <t>Emergency Savings</t>
  </si>
  <si>
    <t>Free Spending</t>
  </si>
  <si>
    <t>Total % Used</t>
  </si>
  <si>
    <t xml:space="preserve">Food/Gas </t>
  </si>
  <si>
    <t>Tax Formula</t>
  </si>
  <si>
    <t>Weekly</t>
  </si>
  <si>
    <t>S &amp; P 500</t>
  </si>
  <si>
    <t>*Blank*</t>
  </si>
  <si>
    <t>Created by: Luke Doster</t>
  </si>
  <si>
    <t>www.worldofluke.com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</si>
</sst>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rgb="FF005FB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5F6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2D7DC"/>
      </left>
      <right/>
      <top/>
      <bottom style="medium">
        <color rgb="FFD2D7DC"/>
      </bottom>
      <diagonal/>
    </border>
    <border>
      <left style="medium">
        <color rgb="FFD2D7DC"/>
      </left>
      <right/>
      <top/>
      <bottom/>
      <diagonal/>
    </border>
    <border>
      <left/>
      <right/>
      <top style="thick">
        <color rgb="FF005FB9"/>
      </top>
      <bottom style="medium">
        <color rgb="FFD2D7DC"/>
      </bottom>
      <diagonal/>
    </border>
    <border>
      <left style="medium">
        <color rgb="FFD2D7DC"/>
      </left>
      <right/>
      <top style="thick">
        <color rgb="FF005FB9"/>
      </top>
      <bottom style="medium">
        <color rgb="FFD2D7DC"/>
      </bottom>
      <diagonal/>
    </border>
    <border>
      <left style="medium">
        <color rgb="FFD2D7DC"/>
      </left>
      <right style="medium">
        <color rgb="FFD2D7DC"/>
      </right>
      <top style="thick">
        <color rgb="FF005FB9"/>
      </top>
      <bottom style="medium">
        <color rgb="FFD2D7DC"/>
      </bottom>
      <diagonal/>
    </border>
    <border>
      <left style="medium">
        <color rgb="FFD2D7DC"/>
      </left>
      <right style="medium">
        <color rgb="FFD2D7DC"/>
      </right>
      <top/>
      <bottom/>
      <diagonal/>
    </border>
    <border>
      <left/>
      <right/>
      <top/>
      <bottom style="medium">
        <color rgb="FFD2D7DC"/>
      </bottom>
      <diagonal/>
    </border>
    <border>
      <left style="medium">
        <color rgb="FFD2D7DC"/>
      </left>
      <right style="medium">
        <color rgb="FFD2D7DC"/>
      </right>
      <top/>
      <bottom style="medium">
        <color rgb="FFD2D7DC"/>
      </bottom>
      <diagonal/>
    </border>
    <border>
      <left/>
      <right style="medium">
        <color rgb="FFD2D7DC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4" applyNumberFormat="0" applyFill="0" applyAlignment="0" applyProtection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3" fillId="2" borderId="2" xfId="3" applyFill="1"/>
    <xf numFmtId="164" fontId="6" fillId="0" borderId="0" xfId="0" applyNumberFormat="1" applyFont="1"/>
    <xf numFmtId="0" fontId="6" fillId="0" borderId="0" xfId="0" applyFont="1"/>
    <xf numFmtId="0" fontId="7" fillId="0" borderId="3" xfId="4" applyFont="1"/>
    <xf numFmtId="0" fontId="8" fillId="0" borderId="3" xfId="4" applyFont="1"/>
    <xf numFmtId="0" fontId="4" fillId="0" borderId="3" xfId="4" applyFont="1"/>
    <xf numFmtId="9" fontId="0" fillId="0" borderId="0" xfId="1" applyFont="1"/>
    <xf numFmtId="0" fontId="9" fillId="4" borderId="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3" fillId="2" borderId="2" xfId="3" applyFill="1" applyAlignment="1">
      <alignment wrapText="1"/>
    </xf>
    <xf numFmtId="0" fontId="9" fillId="4" borderId="13" xfId="0" applyFont="1" applyFill="1" applyBorder="1" applyAlignment="1">
      <alignment horizontal="left" vertical="center" wrapText="1"/>
    </xf>
    <xf numFmtId="164" fontId="5" fillId="0" borderId="0" xfId="0" applyNumberFormat="1" applyFont="1"/>
    <xf numFmtId="9" fontId="11" fillId="3" borderId="10" xfId="1" applyFont="1" applyFill="1" applyBorder="1" applyAlignment="1">
      <alignment horizontal="left" vertical="top" wrapText="1"/>
    </xf>
    <xf numFmtId="9" fontId="11" fillId="4" borderId="10" xfId="1" applyFont="1" applyFill="1" applyBorder="1" applyAlignment="1">
      <alignment horizontal="left" vertical="top" wrapText="1"/>
    </xf>
    <xf numFmtId="9" fontId="11" fillId="3" borderId="12" xfId="1" applyFont="1" applyFill="1" applyBorder="1" applyAlignment="1">
      <alignment horizontal="left" vertical="top" wrapText="1"/>
    </xf>
    <xf numFmtId="164" fontId="10" fillId="3" borderId="0" xfId="0" applyNumberFormat="1" applyFont="1" applyFill="1" applyBorder="1" applyAlignment="1">
      <alignment horizontal="left" vertical="top" wrapText="1"/>
    </xf>
    <xf numFmtId="164" fontId="10" fillId="4" borderId="0" xfId="0" applyNumberFormat="1" applyFont="1" applyFill="1" applyBorder="1" applyAlignment="1">
      <alignment horizontal="left" vertical="top" wrapText="1"/>
    </xf>
    <xf numFmtId="164" fontId="10" fillId="3" borderId="11" xfId="0" applyNumberFormat="1" applyFont="1" applyFill="1" applyBorder="1" applyAlignment="1">
      <alignment horizontal="left" vertical="top" wrapText="1"/>
    </xf>
    <xf numFmtId="164" fontId="11" fillId="3" borderId="6" xfId="0" applyNumberFormat="1" applyFont="1" applyFill="1" applyBorder="1" applyAlignment="1">
      <alignment horizontal="left" vertical="top" wrapText="1"/>
    </xf>
    <xf numFmtId="164" fontId="11" fillId="4" borderId="6" xfId="0" applyNumberFormat="1" applyFont="1" applyFill="1" applyBorder="1" applyAlignment="1">
      <alignment horizontal="left" vertical="top" wrapText="1"/>
    </xf>
    <xf numFmtId="164" fontId="11" fillId="3" borderId="5" xfId="0" applyNumberFormat="1" applyFont="1" applyFill="1" applyBorder="1" applyAlignment="1">
      <alignment horizontal="left" vertical="top" wrapText="1"/>
    </xf>
    <xf numFmtId="0" fontId="6" fillId="0" borderId="4" xfId="5"/>
    <xf numFmtId="9" fontId="6" fillId="0" borderId="4" xfId="5" applyNumberFormat="1"/>
    <xf numFmtId="164" fontId="6" fillId="0" borderId="4" xfId="5" applyNumberFormat="1"/>
    <xf numFmtId="9" fontId="4" fillId="0" borderId="3" xfId="4" applyNumberFormat="1" applyFont="1"/>
    <xf numFmtId="9" fontId="6" fillId="0" borderId="0" xfId="1" applyFont="1"/>
    <xf numFmtId="0" fontId="0" fillId="0" borderId="0" xfId="0" applyFont="1"/>
    <xf numFmtId="0" fontId="4" fillId="0" borderId="3" xfId="4"/>
    <xf numFmtId="0" fontId="2" fillId="0" borderId="1" xfId="2" applyAlignment="1">
      <alignment horizontal="center"/>
    </xf>
    <xf numFmtId="0" fontId="3" fillId="2" borderId="2" xfId="3" applyFill="1" applyAlignment="1">
      <alignment horizontal="center"/>
    </xf>
    <xf numFmtId="0" fontId="12" fillId="0" borderId="0" xfId="0" applyFont="1"/>
    <xf numFmtId="9" fontId="13" fillId="0" borderId="0" xfId="6" applyNumberFormat="1"/>
  </cellXfs>
  <cellStyles count="7">
    <cellStyle name="Heading 1" xfId="2" builtinId="16"/>
    <cellStyle name="Heading 2" xfId="3" builtinId="17"/>
    <cellStyle name="Heading 3" xfId="4" builtinId="18"/>
    <cellStyle name="Hyperlink" xfId="6" builtinId="8"/>
    <cellStyle name="Normal" xfId="0" builtinId="0"/>
    <cellStyle name="Percent" xfId="1" builtinId="5"/>
    <cellStyle name="Total" xfId="5" builtinId="2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rgb="FFD2D7D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&quot;$&quot;#,##0.00"/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&quot;$&quot;#,##0.00"/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outline="0">
        <right style="medium">
          <color rgb="FFD2D7DC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5FB9"/>
        <name val="Arial"/>
        <family val="2"/>
        <scheme val="none"/>
      </font>
      <fill>
        <patternFill patternType="solid">
          <fgColor indexed="64"/>
          <bgColor rgb="FFF5F6F7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2D7DC"/>
        </left>
        <right style="medium">
          <color rgb="FFD2D7DC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646969930897674"/>
          <c:y val="0.20169096604859876"/>
          <c:w val="0.49962700806016269"/>
          <c:h val="0.684786470342482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22-40CF-841F-1D84FE208F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22-40CF-841F-1D84FE208F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22-40CF-841F-1D84FE208F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322-40CF-841F-1D84FE208F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322-40CF-841F-1D84FE208F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322-40CF-841F-1D84FE208F6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322-40CF-841F-1D84FE208F67}"/>
                </c:ext>
              </c:extLst>
            </c:dLbl>
            <c:dLbl>
              <c:idx val="1"/>
              <c:layout>
                <c:manualLayout>
                  <c:x val="0.13963161021984552"/>
                  <c:y val="-1.72043010752688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22-40CF-841F-1D84FE208F67}"/>
                </c:ext>
              </c:extLst>
            </c:dLbl>
            <c:dLbl>
              <c:idx val="2"/>
              <c:layout>
                <c:manualLayout>
                  <c:x val="-2.966136585867945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22-40CF-841F-1D84FE208F6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322-40CF-841F-1D84FE208F67}"/>
                </c:ext>
              </c:extLst>
            </c:dLbl>
            <c:dLbl>
              <c:idx val="4"/>
              <c:layout>
                <c:manualLayout>
                  <c:x val="-2.9708853238265137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22-40CF-841F-1D84FE208F67}"/>
                </c:ext>
              </c:extLst>
            </c:dLbl>
            <c:dLbl>
              <c:idx val="5"/>
              <c:layout>
                <c:manualLayout>
                  <c:x val="5.644682115270350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22-40CF-841F-1D84FE208F6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Budget!$A$15:$A$20</c:f>
              <c:strCache>
                <c:ptCount val="6"/>
                <c:pt idx="0">
                  <c:v>Roth IRA</c:v>
                </c:pt>
                <c:pt idx="1">
                  <c:v>S &amp; P 500</c:v>
                </c:pt>
                <c:pt idx="2">
                  <c:v>Crypto Currency</c:v>
                </c:pt>
                <c:pt idx="3">
                  <c:v>Emergency Savings</c:v>
                </c:pt>
                <c:pt idx="4">
                  <c:v>*Blank*</c:v>
                </c:pt>
                <c:pt idx="5">
                  <c:v>Free Spending</c:v>
                </c:pt>
              </c:strCache>
            </c:strRef>
          </c:cat>
          <c:val>
            <c:numRef>
              <c:f>Budget!$C$15:$C$20</c:f>
              <c:numCache>
                <c:formatCode>"$"#,##0.00</c:formatCode>
                <c:ptCount val="6"/>
                <c:pt idx="0">
                  <c:v>2157.0920000000001</c:v>
                </c:pt>
                <c:pt idx="1">
                  <c:v>4314.1840000000002</c:v>
                </c:pt>
                <c:pt idx="2">
                  <c:v>0</c:v>
                </c:pt>
                <c:pt idx="3">
                  <c:v>2157.0920000000001</c:v>
                </c:pt>
                <c:pt idx="4">
                  <c:v>0</c:v>
                </c:pt>
                <c:pt idx="5">
                  <c:v>2588.5103999999997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22-40CF-841F-1D84FE208F6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Necessities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068607703106877"/>
          <c:y val="0.18152130824664406"/>
          <c:w val="0.35862808070279228"/>
          <c:h val="0.6374343310424829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EA-44ED-9A22-8930B4B12C78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EA-44ED-9A22-8930B4B12C78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EA-44ED-9A22-8930B4B12C78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EA-44ED-9A22-8930B4B12C78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EA-44ED-9A22-8930B4B12C7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Budget!$A$7:$A$11</c:f>
              <c:strCache>
                <c:ptCount val="5"/>
                <c:pt idx="0">
                  <c:v>Housing Payments </c:v>
                </c:pt>
                <c:pt idx="1">
                  <c:v>Utilities </c:v>
                </c:pt>
                <c:pt idx="2">
                  <c:v>Food/Gas </c:v>
                </c:pt>
                <c:pt idx="3">
                  <c:v>Insurance</c:v>
                </c:pt>
                <c:pt idx="4">
                  <c:v>Taxes</c:v>
                </c:pt>
              </c:strCache>
            </c:strRef>
          </c:cat>
          <c:val>
            <c:numRef>
              <c:f>Budget!$C$7:$C$11</c:f>
              <c:numCache>
                <c:formatCode>"$"#,##0.00</c:formatCode>
                <c:ptCount val="5"/>
                <c:pt idx="0">
                  <c:v>17256.736000000001</c:v>
                </c:pt>
                <c:pt idx="1">
                  <c:v>2157.0920000000001</c:v>
                </c:pt>
                <c:pt idx="2">
                  <c:v>4314.1840000000002</c:v>
                </c:pt>
                <c:pt idx="3">
                  <c:v>2157.0920000000001</c:v>
                </c:pt>
                <c:pt idx="4">
                  <c:v>6858.16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EA-44ED-9A22-8930B4B12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F25-47AC-8700-B60FAF3AD24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F25-47AC-8700-B60FAF3AD24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F25-47AC-8700-B60FAF3AD24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F25-47AC-8700-B60FAF3AD24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F25-47AC-8700-B60FAF3AD24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F25-47AC-8700-B60FAF3AD24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F25-47AC-8700-B60FAF3AD24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F25-47AC-8700-B60FAF3AD24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F25-47AC-8700-B60FAF3AD24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F25-47AC-8700-B60FAF3AD240}"/>
              </c:ext>
            </c:extLst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(Budget!$A$7:$A$11,Budget!$A$15:$A$19)</c:f>
              <c:strCache>
                <c:ptCount val="10"/>
                <c:pt idx="0">
                  <c:v>Housing Payments </c:v>
                </c:pt>
                <c:pt idx="1">
                  <c:v>Utilities </c:v>
                </c:pt>
                <c:pt idx="2">
                  <c:v>Food/Gas </c:v>
                </c:pt>
                <c:pt idx="3">
                  <c:v>Insurance</c:v>
                </c:pt>
                <c:pt idx="4">
                  <c:v>Taxes</c:v>
                </c:pt>
                <c:pt idx="5">
                  <c:v>Roth IRA</c:v>
                </c:pt>
                <c:pt idx="6">
                  <c:v>S &amp; P 500</c:v>
                </c:pt>
                <c:pt idx="7">
                  <c:v>Crypto Currency</c:v>
                </c:pt>
                <c:pt idx="8">
                  <c:v>Emergency Savings</c:v>
                </c:pt>
                <c:pt idx="9">
                  <c:v>*Blank*</c:v>
                </c:pt>
              </c:strCache>
            </c:strRef>
          </c:cat>
          <c:val>
            <c:numRef>
              <c:f>(Budget!$C$7:$C$11,Budget!$C$15:$C$19)</c:f>
              <c:numCache>
                <c:formatCode>"$"#,##0.00</c:formatCode>
                <c:ptCount val="10"/>
                <c:pt idx="0">
                  <c:v>17256.736000000001</c:v>
                </c:pt>
                <c:pt idx="1">
                  <c:v>2157.0920000000001</c:v>
                </c:pt>
                <c:pt idx="2">
                  <c:v>4314.1840000000002</c:v>
                </c:pt>
                <c:pt idx="3">
                  <c:v>2157.0920000000001</c:v>
                </c:pt>
                <c:pt idx="4">
                  <c:v>6858.16</c:v>
                </c:pt>
                <c:pt idx="5">
                  <c:v>2157.0920000000001</c:v>
                </c:pt>
                <c:pt idx="6">
                  <c:v>4314.1840000000002</c:v>
                </c:pt>
                <c:pt idx="7">
                  <c:v>0</c:v>
                </c:pt>
                <c:pt idx="8">
                  <c:v>2157.0920000000001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25-47AC-8700-B60FAF3AD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11</xdr:row>
      <xdr:rowOff>171450</xdr:rowOff>
    </xdr:from>
    <xdr:to>
      <xdr:col>12</xdr:col>
      <xdr:colOff>22860</xdr:colOff>
      <xdr:row>27</xdr:row>
      <xdr:rowOff>114300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244DEB64-AA62-41AE-82FA-56CF562DD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1</xdr:row>
      <xdr:rowOff>11430</xdr:rowOff>
    </xdr:from>
    <xdr:to>
      <xdr:col>12</xdr:col>
      <xdr:colOff>30480</xdr:colOff>
      <xdr:row>12</xdr:row>
      <xdr:rowOff>0</xdr:rowOff>
    </xdr:to>
    <xdr:graphicFrame macro="">
      <xdr:nvGraphicFramePr>
        <xdr:cNvPr id="10" name="Chart 5">
          <a:extLst>
            <a:ext uri="{FF2B5EF4-FFF2-40B4-BE49-F238E27FC236}">
              <a16:creationId xmlns:a16="http://schemas.microsoft.com/office/drawing/2014/main" id="{5F59C729-383C-42A5-836A-8B27C30BC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16</xdr:row>
      <xdr:rowOff>26670</xdr:rowOff>
    </xdr:from>
    <xdr:to>
      <xdr:col>16</xdr:col>
      <xdr:colOff>495300</xdr:colOff>
      <xdr:row>40</xdr:row>
      <xdr:rowOff>175260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8A19293C-28DD-42FF-8F45-26E86ED17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2C74D7-5CE5-4460-A3EF-CEA5081D171F}" name="Table2" displayName="Table2" ref="A1:D8" totalsRowShown="0" headerRowDxfId="3">
  <autoFilter ref="A1:D8" xr:uid="{8EBA1C2B-85E1-4EDE-92A3-EB1993ED367C}"/>
  <tableColumns count="4">
    <tableColumn id="1" xr3:uid="{20029B62-97CA-4875-9AA4-D86158F7FB5D}" name="From" dataDxfId="2"/>
    <tableColumn id="2" xr3:uid="{D5EB2C0A-7498-4ABC-9E52-9257BD4BF0AF}" name="Taxable income bracket" dataDxfId="1"/>
    <tableColumn id="3" xr3:uid="{749BEEE0-FD0C-4A6E-8795-D65A1D0FEC0E}" name="Tax owed" dataDxfId="0" dataCellStyle="Percent"/>
    <tableColumn id="4" xr3:uid="{DC234DFA-0FDC-47A5-8B2E-3BFB2F93807E}" name="Cumulativ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worldofluk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CDD5-6DE3-4861-95D1-10B649FD5DCD}">
  <dimension ref="A1:O36"/>
  <sheetViews>
    <sheetView tabSelected="1" zoomScale="90" zoomScaleNormal="90" workbookViewId="0">
      <selection activeCell="B22" sqref="B22"/>
    </sheetView>
  </sheetViews>
  <sheetFormatPr defaultRowHeight="14.4" x14ac:dyDescent="0.3"/>
  <cols>
    <col min="1" max="1" width="22.109375" bestFit="1" customWidth="1"/>
    <col min="2" max="2" width="17.88671875" customWidth="1"/>
    <col min="3" max="3" width="10.88671875" bestFit="1" customWidth="1"/>
    <col min="4" max="4" width="12.5546875" bestFit="1" customWidth="1"/>
    <col min="15" max="15" width="10.77734375" customWidth="1"/>
  </cols>
  <sheetData>
    <row r="1" spans="1:15" ht="20.399999999999999" thickBot="1" x14ac:dyDescent="0.4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ht="36" thickTop="1" thickBot="1" x14ac:dyDescent="0.4">
      <c r="A2" s="12" t="s">
        <v>12</v>
      </c>
      <c r="B2" s="12" t="s">
        <v>13</v>
      </c>
      <c r="C2" s="2" t="s">
        <v>1</v>
      </c>
      <c r="D2" s="2" t="s">
        <v>2</v>
      </c>
      <c r="E2" s="12" t="s">
        <v>25</v>
      </c>
      <c r="O2" s="4" t="s">
        <v>27</v>
      </c>
    </row>
    <row r="3" spans="1:15" ht="15" thickTop="1" x14ac:dyDescent="0.3">
      <c r="A3" s="3">
        <v>50000</v>
      </c>
      <c r="B3" s="3">
        <f>A3-A4</f>
        <v>43141.84</v>
      </c>
      <c r="C3" s="3">
        <f>B3/52</f>
        <v>829.65076923076913</v>
      </c>
      <c r="D3" s="3">
        <f>B3/12</f>
        <v>3595.1533333333332</v>
      </c>
      <c r="E3" s="28">
        <f>B12+B21</f>
        <v>0.99716320000000014</v>
      </c>
      <c r="O3" s="4">
        <f>VLOOKUP(A3,Table2[],4,TRUE)+(A3-VLOOKUP(A3,Table2[],1,TRUE))*VLOOKUP(A3,Table2[],3,TRUE)</f>
        <v>6858.16</v>
      </c>
    </row>
    <row r="4" spans="1:15" x14ac:dyDescent="0.3">
      <c r="A4" s="14">
        <f>VLOOKUP(A3,Table2[],4,TRUE)+(A3-VLOOKUP(A3,Table2[],1,TRUE))*VLOOKUP(A3,Table2[],3,TRUE)</f>
        <v>6858.16</v>
      </c>
      <c r="D4" s="1"/>
      <c r="O4" s="4"/>
    </row>
    <row r="5" spans="1:15" ht="18" thickBot="1" x14ac:dyDescent="0.4">
      <c r="A5" s="32" t="s">
        <v>3</v>
      </c>
      <c r="B5" s="32"/>
      <c r="C5" s="32"/>
      <c r="D5" s="32"/>
    </row>
    <row r="6" spans="1:15" ht="19.2" thickTop="1" thickBot="1" x14ac:dyDescent="0.4">
      <c r="A6" s="6" t="s">
        <v>4</v>
      </c>
      <c r="B6" s="7" t="s">
        <v>9</v>
      </c>
      <c r="C6" s="5" t="s">
        <v>7</v>
      </c>
      <c r="D6" s="5" t="s">
        <v>8</v>
      </c>
    </row>
    <row r="7" spans="1:15" x14ac:dyDescent="0.3">
      <c r="A7" t="s">
        <v>10</v>
      </c>
      <c r="B7" s="8">
        <v>0.4</v>
      </c>
      <c r="C7" s="1">
        <f>$B$3*B7</f>
        <v>17256.736000000001</v>
      </c>
      <c r="D7" s="1">
        <f>C7/12</f>
        <v>1438.0613333333333</v>
      </c>
    </row>
    <row r="8" spans="1:15" x14ac:dyDescent="0.3">
      <c r="A8" t="s">
        <v>11</v>
      </c>
      <c r="B8" s="8">
        <v>0.05</v>
      </c>
      <c r="C8" s="1">
        <f t="shared" ref="C8:C10" si="0">$B$3*B8</f>
        <v>2157.0920000000001</v>
      </c>
      <c r="D8" s="1">
        <f>C8/12</f>
        <v>179.75766666666667</v>
      </c>
    </row>
    <row r="9" spans="1:15" x14ac:dyDescent="0.3">
      <c r="A9" t="s">
        <v>26</v>
      </c>
      <c r="B9" s="8">
        <v>0.1</v>
      </c>
      <c r="C9" s="1">
        <f t="shared" si="0"/>
        <v>4314.1840000000002</v>
      </c>
      <c r="D9" s="1">
        <f>C9/12</f>
        <v>359.51533333333333</v>
      </c>
      <c r="O9">
        <f>(450+334)</f>
        <v>784</v>
      </c>
    </row>
    <row r="10" spans="1:15" x14ac:dyDescent="0.3">
      <c r="A10" t="s">
        <v>5</v>
      </c>
      <c r="B10" s="8">
        <v>0.05</v>
      </c>
      <c r="C10" s="1">
        <f t="shared" si="0"/>
        <v>2157.0920000000001</v>
      </c>
      <c r="D10" s="1">
        <f>C10/12</f>
        <v>179.75766666666667</v>
      </c>
    </row>
    <row r="11" spans="1:15" x14ac:dyDescent="0.3">
      <c r="A11" t="s">
        <v>6</v>
      </c>
      <c r="B11" s="8">
        <f>A4/A3</f>
        <v>0.13716319999999999</v>
      </c>
      <c r="C11" s="1">
        <f>A4</f>
        <v>6858.16</v>
      </c>
      <c r="D11" s="1">
        <f>C11/12</f>
        <v>571.51333333333332</v>
      </c>
    </row>
    <row r="12" spans="1:15" ht="15" thickBot="1" x14ac:dyDescent="0.35">
      <c r="A12" s="24" t="s">
        <v>18</v>
      </c>
      <c r="B12" s="25">
        <f>SUM(B7:B11)</f>
        <v>0.73716320000000013</v>
      </c>
      <c r="C12" s="26">
        <f t="shared" ref="C12:D12" si="1">SUM(C7:C11)</f>
        <v>32743.264000000003</v>
      </c>
      <c r="D12" s="26">
        <f t="shared" si="1"/>
        <v>2728.6053333333334</v>
      </c>
      <c r="E12" s="1">
        <f>D12/4</f>
        <v>682.15133333333335</v>
      </c>
    </row>
    <row r="13" spans="1:15" ht="15" thickTop="1" x14ac:dyDescent="0.3">
      <c r="B13" s="8"/>
    </row>
    <row r="14" spans="1:15" ht="18.600000000000001" thickBot="1" x14ac:dyDescent="0.4">
      <c r="A14" s="6" t="s">
        <v>19</v>
      </c>
      <c r="B14" s="27" t="s">
        <v>9</v>
      </c>
      <c r="C14" s="7" t="s">
        <v>20</v>
      </c>
      <c r="D14" s="30" t="s">
        <v>8</v>
      </c>
      <c r="E14" s="30" t="s">
        <v>28</v>
      </c>
    </row>
    <row r="15" spans="1:15" x14ac:dyDescent="0.3">
      <c r="A15" t="s">
        <v>21</v>
      </c>
      <c r="B15" s="8">
        <v>0.05</v>
      </c>
      <c r="C15" s="1">
        <f>$B$3*B15</f>
        <v>2157.0920000000001</v>
      </c>
      <c r="D15" s="1">
        <f>C15/12</f>
        <v>179.75766666666667</v>
      </c>
      <c r="E15" s="1">
        <f>D15/4</f>
        <v>44.939416666666666</v>
      </c>
    </row>
    <row r="16" spans="1:15" x14ac:dyDescent="0.3">
      <c r="A16" t="s">
        <v>29</v>
      </c>
      <c r="B16" s="8">
        <v>0.1</v>
      </c>
      <c r="C16" s="1">
        <f t="shared" ref="C16:C19" si="2">$B$3*B16</f>
        <v>4314.1840000000002</v>
      </c>
      <c r="D16" s="1">
        <f t="shared" ref="D16:D19" si="3">C16/12</f>
        <v>359.51533333333333</v>
      </c>
      <c r="E16" s="1">
        <f t="shared" ref="E16:E20" si="4">D16/4</f>
        <v>89.878833333333333</v>
      </c>
    </row>
    <row r="17" spans="1:5" x14ac:dyDescent="0.3">
      <c r="A17" t="s">
        <v>22</v>
      </c>
      <c r="B17" s="8">
        <v>0</v>
      </c>
      <c r="C17" s="1">
        <f t="shared" si="2"/>
        <v>0</v>
      </c>
      <c r="D17" s="1">
        <f t="shared" si="3"/>
        <v>0</v>
      </c>
      <c r="E17" s="1">
        <f t="shared" si="4"/>
        <v>0</v>
      </c>
    </row>
    <row r="18" spans="1:5" x14ac:dyDescent="0.3">
      <c r="A18" t="s">
        <v>23</v>
      </c>
      <c r="B18" s="8">
        <v>0.05</v>
      </c>
      <c r="C18" s="1">
        <f t="shared" si="2"/>
        <v>2157.0920000000001</v>
      </c>
      <c r="D18" s="1">
        <f t="shared" si="3"/>
        <v>179.75766666666667</v>
      </c>
      <c r="E18" s="1">
        <f t="shared" si="4"/>
        <v>44.939416666666666</v>
      </c>
    </row>
    <row r="19" spans="1:5" x14ac:dyDescent="0.3">
      <c r="A19" t="s">
        <v>30</v>
      </c>
      <c r="B19" s="8">
        <v>0</v>
      </c>
      <c r="C19" s="1">
        <f t="shared" si="2"/>
        <v>0</v>
      </c>
      <c r="D19" s="1">
        <f t="shared" si="3"/>
        <v>0</v>
      </c>
      <c r="E19" s="1">
        <f t="shared" si="4"/>
        <v>0</v>
      </c>
    </row>
    <row r="20" spans="1:5" x14ac:dyDescent="0.3">
      <c r="A20" s="29" t="s">
        <v>24</v>
      </c>
      <c r="B20" s="8">
        <v>0.06</v>
      </c>
      <c r="C20" s="1">
        <f>B3*B20</f>
        <v>2588.5103999999997</v>
      </c>
      <c r="D20" s="1">
        <f>C20/12</f>
        <v>215.70919999999998</v>
      </c>
      <c r="E20" s="1">
        <f t="shared" si="4"/>
        <v>53.927299999999995</v>
      </c>
    </row>
    <row r="21" spans="1:5" ht="15" thickBot="1" x14ac:dyDescent="0.35">
      <c r="A21" s="24" t="s">
        <v>18</v>
      </c>
      <c r="B21" s="25">
        <f>SUM(B15:B20)</f>
        <v>0.26</v>
      </c>
      <c r="C21" s="26">
        <f t="shared" ref="C21:D21" si="5">SUM(C15:C20)</f>
        <v>11216.8784</v>
      </c>
      <c r="D21" s="26">
        <f t="shared" si="5"/>
        <v>934.73986666666667</v>
      </c>
      <c r="E21" s="26">
        <f>D21/4</f>
        <v>233.68496666666667</v>
      </c>
    </row>
    <row r="22" spans="1:5" ht="15" thickTop="1" x14ac:dyDescent="0.3">
      <c r="A22" s="33" t="s">
        <v>31</v>
      </c>
      <c r="B22" s="8"/>
    </row>
    <row r="23" spans="1:5" x14ac:dyDescent="0.3">
      <c r="A23" s="34" t="s">
        <v>32</v>
      </c>
      <c r="B23" s="8"/>
    </row>
    <row r="24" spans="1:5" x14ac:dyDescent="0.3">
      <c r="B24" s="8"/>
    </row>
    <row r="25" spans="1:5" x14ac:dyDescent="0.3">
      <c r="B25" s="8"/>
    </row>
    <row r="26" spans="1:5" x14ac:dyDescent="0.3">
      <c r="B26" s="8"/>
    </row>
    <row r="27" spans="1:5" x14ac:dyDescent="0.3">
      <c r="B27" s="8"/>
    </row>
    <row r="28" spans="1:5" x14ac:dyDescent="0.3">
      <c r="B28" s="8"/>
    </row>
    <row r="29" spans="1:5" x14ac:dyDescent="0.3">
      <c r="B29" s="8"/>
    </row>
    <row r="30" spans="1:5" x14ac:dyDescent="0.3">
      <c r="B30" s="8"/>
    </row>
    <row r="31" spans="1:5" x14ac:dyDescent="0.3">
      <c r="B31" s="8"/>
    </row>
    <row r="32" spans="1:5" x14ac:dyDescent="0.3">
      <c r="B32" s="8"/>
    </row>
    <row r="33" spans="2:2" x14ac:dyDescent="0.3">
      <c r="B33" s="8"/>
    </row>
    <row r="34" spans="2:2" x14ac:dyDescent="0.3">
      <c r="B34" s="8"/>
    </row>
    <row r="35" spans="2:2" x14ac:dyDescent="0.3">
      <c r="B35" s="8"/>
    </row>
    <row r="36" spans="2:2" x14ac:dyDescent="0.3">
      <c r="B36" s="8"/>
    </row>
  </sheetData>
  <mergeCells count="2">
    <mergeCell ref="A1:M1"/>
    <mergeCell ref="A5:D5"/>
  </mergeCells>
  <hyperlinks>
    <hyperlink ref="A23" r:id="rId1" xr:uid="{B6CC98AF-880E-46A7-AF34-BED2695BB28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72F40-5A0D-452C-AB52-4D7118B202A4}">
  <dimension ref="A1"/>
  <sheetViews>
    <sheetView topLeftCell="A12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E7A3-8915-409F-B47E-8C07A2CC15CA}">
  <dimension ref="A1:D8"/>
  <sheetViews>
    <sheetView workbookViewId="0">
      <selection activeCell="C11" sqref="C11"/>
    </sheetView>
  </sheetViews>
  <sheetFormatPr defaultRowHeight="14.4" x14ac:dyDescent="0.3"/>
  <cols>
    <col min="1" max="1" width="16.33203125" customWidth="1"/>
    <col min="2" max="2" width="20" customWidth="1"/>
    <col min="3" max="3" width="17.44140625" customWidth="1"/>
    <col min="4" max="4" width="10.88671875" customWidth="1"/>
  </cols>
  <sheetData>
    <row r="1" spans="1:4" ht="15.6" thickTop="1" thickBot="1" x14ac:dyDescent="0.35">
      <c r="A1" s="9" t="s">
        <v>17</v>
      </c>
      <c r="B1" s="10" t="s">
        <v>14</v>
      </c>
      <c r="C1" s="11" t="s">
        <v>15</v>
      </c>
      <c r="D1" s="13" t="s">
        <v>16</v>
      </c>
    </row>
    <row r="2" spans="1:4" x14ac:dyDescent="0.3">
      <c r="A2" s="18">
        <v>0</v>
      </c>
      <c r="B2" s="21">
        <v>9700</v>
      </c>
      <c r="C2" s="15">
        <v>0.1</v>
      </c>
      <c r="D2">
        <v>0</v>
      </c>
    </row>
    <row r="3" spans="1:4" x14ac:dyDescent="0.3">
      <c r="A3" s="19">
        <v>9701</v>
      </c>
      <c r="B3" s="22">
        <v>39475</v>
      </c>
      <c r="C3" s="16">
        <v>0.12</v>
      </c>
      <c r="D3">
        <v>970</v>
      </c>
    </row>
    <row r="4" spans="1:4" x14ac:dyDescent="0.3">
      <c r="A4" s="18">
        <v>39476</v>
      </c>
      <c r="B4" s="21">
        <v>84200</v>
      </c>
      <c r="C4" s="15">
        <v>0.22</v>
      </c>
      <c r="D4">
        <v>4542.88</v>
      </c>
    </row>
    <row r="5" spans="1:4" x14ac:dyDescent="0.3">
      <c r="A5" s="19">
        <v>84201</v>
      </c>
      <c r="B5" s="22">
        <v>160725</v>
      </c>
      <c r="C5" s="16">
        <v>0.24</v>
      </c>
      <c r="D5">
        <v>14382.16</v>
      </c>
    </row>
    <row r="6" spans="1:4" x14ac:dyDescent="0.3">
      <c r="A6" s="18">
        <v>160726</v>
      </c>
      <c r="B6" s="21">
        <v>204100</v>
      </c>
      <c r="C6" s="15">
        <v>0.32</v>
      </c>
      <c r="D6">
        <v>32747.919999999998</v>
      </c>
    </row>
    <row r="7" spans="1:4" x14ac:dyDescent="0.3">
      <c r="A7" s="19">
        <v>204101</v>
      </c>
      <c r="B7" s="22">
        <v>510300</v>
      </c>
      <c r="C7" s="16">
        <v>0.35</v>
      </c>
      <c r="D7">
        <v>46627.6</v>
      </c>
    </row>
    <row r="8" spans="1:4" ht="15" thickBot="1" x14ac:dyDescent="0.35">
      <c r="A8" s="20">
        <v>510301</v>
      </c>
      <c r="B8" s="23"/>
      <c r="C8" s="17">
        <v>0.37</v>
      </c>
      <c r="D8">
        <v>153796.65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Pie Charts</vt:lpstr>
      <vt:lpstr>Tax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Doster</dc:creator>
  <cp:lastModifiedBy>Luke Doster</cp:lastModifiedBy>
  <dcterms:created xsi:type="dcterms:W3CDTF">2019-07-01T13:34:50Z</dcterms:created>
  <dcterms:modified xsi:type="dcterms:W3CDTF">2020-07-06T22:21:33Z</dcterms:modified>
</cp:coreProperties>
</file>